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name="29" sheetId="5" r:id="rId1"/>
  </sheets>
  <externalReferences>
    <externalReference r:id="rId2"/>
  </externalReferences>
  <definedNames>
    <definedName name="_xlnm.Print_Area" localSheetId="0">'29'!$A$1:$M$26</definedName>
  </definedNames>
  <calcPr calcId="145621"/>
</workbook>
</file>

<file path=xl/calcChain.xml><?xml version="1.0" encoding="utf-8"?>
<calcChain xmlns="http://schemas.openxmlformats.org/spreadsheetml/2006/main">
  <c r="U26" i="5" l="1"/>
  <c r="U28" i="5" s="1"/>
  <c r="L25" i="5"/>
  <c r="L26" i="5" s="1"/>
  <c r="H25" i="5"/>
  <c r="H26" i="5" s="1"/>
  <c r="I26" i="5" s="1"/>
  <c r="G25" i="5"/>
  <c r="D25" i="5"/>
  <c r="C25" i="5"/>
  <c r="W24" i="5"/>
  <c r="U24" i="5"/>
  <c r="T24" i="5"/>
  <c r="T26" i="5" s="1"/>
  <c r="T28" i="5" s="1"/>
  <c r="S24" i="5"/>
  <c r="R24" i="5"/>
  <c r="Q24" i="5"/>
  <c r="P24" i="5"/>
  <c r="O24" i="5"/>
  <c r="N24" i="5"/>
  <c r="L24" i="5"/>
  <c r="I24" i="5"/>
  <c r="H24" i="5"/>
  <c r="G24" i="5"/>
  <c r="G26" i="5" s="1"/>
  <c r="C24" i="5"/>
  <c r="C26" i="5" s="1"/>
  <c r="K23" i="5"/>
  <c r="I23" i="5"/>
  <c r="M23" i="5" s="1"/>
  <c r="F23" i="5"/>
  <c r="D23" i="5"/>
  <c r="K22" i="5"/>
  <c r="I22" i="5"/>
  <c r="M22" i="5" s="1"/>
  <c r="F22" i="5"/>
  <c r="D22" i="5"/>
  <c r="K21" i="5"/>
  <c r="I21" i="5"/>
  <c r="M21" i="5" s="1"/>
  <c r="F21" i="5"/>
  <c r="D21" i="5"/>
  <c r="K20" i="5"/>
  <c r="I20" i="5"/>
  <c r="M20" i="5" s="1"/>
  <c r="F20" i="5"/>
  <c r="D20" i="5"/>
  <c r="K19" i="5"/>
  <c r="I19" i="5"/>
  <c r="M19" i="5" s="1"/>
  <c r="F19" i="5"/>
  <c r="D19" i="5"/>
  <c r="K18" i="5"/>
  <c r="I18" i="5"/>
  <c r="M18" i="5" s="1"/>
  <c r="F18" i="5"/>
  <c r="D18" i="5"/>
  <c r="K17" i="5"/>
  <c r="I17" i="5"/>
  <c r="M17" i="5" s="1"/>
  <c r="F17" i="5"/>
  <c r="D17" i="5"/>
  <c r="K16" i="5"/>
  <c r="I16" i="5"/>
  <c r="M16" i="5" s="1"/>
  <c r="F16" i="5"/>
  <c r="D16" i="5"/>
  <c r="K15" i="5"/>
  <c r="I15" i="5"/>
  <c r="M15" i="5" s="1"/>
  <c r="F15" i="5"/>
  <c r="D15" i="5"/>
  <c r="K14" i="5"/>
  <c r="I14" i="5"/>
  <c r="M14" i="5" s="1"/>
  <c r="F14" i="5"/>
  <c r="D14" i="5"/>
  <c r="AE13" i="5"/>
  <c r="K13" i="5"/>
  <c r="I13" i="5"/>
  <c r="M13" i="5" s="1"/>
  <c r="F13" i="5"/>
  <c r="D13" i="5"/>
  <c r="K12" i="5"/>
  <c r="I12" i="5"/>
  <c r="M12" i="5" s="1"/>
  <c r="F12" i="5"/>
  <c r="D12" i="5"/>
  <c r="AE11" i="5"/>
  <c r="K11" i="5"/>
  <c r="I11" i="5"/>
  <c r="M11" i="5" s="1"/>
  <c r="F11" i="5"/>
  <c r="D11" i="5"/>
  <c r="K10" i="5"/>
  <c r="I10" i="5"/>
  <c r="M10" i="5" s="1"/>
  <c r="F10" i="5"/>
  <c r="D10" i="5"/>
  <c r="K9" i="5"/>
  <c r="I9" i="5"/>
  <c r="M9" i="5" s="1"/>
  <c r="F9" i="5"/>
  <c r="D9" i="5"/>
  <c r="K8" i="5"/>
  <c r="I8" i="5"/>
  <c r="M8" i="5" s="1"/>
  <c r="F8" i="5"/>
  <c r="D8" i="5"/>
  <c r="K7" i="5"/>
  <c r="I7" i="5"/>
  <c r="M7" i="5" s="1"/>
  <c r="F7" i="5"/>
  <c r="D7" i="5"/>
  <c r="K6" i="5"/>
  <c r="K24" i="5" s="1"/>
  <c r="J24" i="5" s="1"/>
  <c r="I6" i="5"/>
  <c r="M6" i="5" s="1"/>
  <c r="F6" i="5"/>
  <c r="F24" i="5" s="1"/>
  <c r="E24" i="5" s="1"/>
  <c r="D6" i="5"/>
  <c r="D26" i="5" l="1"/>
  <c r="D24" i="5"/>
  <c r="I25" i="5"/>
</calcChain>
</file>

<file path=xl/sharedStrings.xml><?xml version="1.0" encoding="utf-8"?>
<sst xmlns="http://schemas.openxmlformats.org/spreadsheetml/2006/main" count="78" uniqueCount="66">
  <si>
    <t>№№</t>
  </si>
  <si>
    <t>Наименование хозяйства</t>
  </si>
  <si>
    <t>2018 год</t>
  </si>
  <si>
    <t>2019 год</t>
  </si>
  <si>
    <t>Рейтинг</t>
  </si>
  <si>
    <t>Осемененно, гол</t>
  </si>
  <si>
    <t>Получено телят, гол</t>
  </si>
  <si>
    <t>Поголовье</t>
  </si>
  <si>
    <t>Скормлено зеленой массы</t>
  </si>
  <si>
    <t>валовый надой, ц</t>
  </si>
  <si>
    <t>на ф.к., кг</t>
  </si>
  <si>
    <t>товарность, %</t>
  </si>
  <si>
    <t>сдача, ц</t>
  </si>
  <si>
    <t>поголовье</t>
  </si>
  <si>
    <t>коров</t>
  </si>
  <si>
    <t>телок</t>
  </si>
  <si>
    <t>с н.г.</t>
  </si>
  <si>
    <t>за месяц</t>
  </si>
  <si>
    <t>культура</t>
  </si>
  <si>
    <t>тонн</t>
  </si>
  <si>
    <t xml:space="preserve">с н.г. </t>
  </si>
  <si>
    <t>ООО РОССИЯ</t>
  </si>
  <si>
    <t>ООО ВерА</t>
  </si>
  <si>
    <t>ООО Родина</t>
  </si>
  <si>
    <t>10 т/д</t>
  </si>
  <si>
    <t>СПК к-з Победа</t>
  </si>
  <si>
    <t>18 т/д</t>
  </si>
  <si>
    <t>СПК Держава</t>
  </si>
  <si>
    <t>просо</t>
  </si>
  <si>
    <t>15т/д</t>
  </si>
  <si>
    <t>СПК к-з Трактор</t>
  </si>
  <si>
    <t>судан. Трава</t>
  </si>
  <si>
    <t>6 т/д</t>
  </si>
  <si>
    <t>СПК Югдон</t>
  </si>
  <si>
    <t>клевер</t>
  </si>
  <si>
    <t>15 т/д</t>
  </si>
  <si>
    <t>СПК к-з Заря</t>
  </si>
  <si>
    <t>23 т/д</t>
  </si>
  <si>
    <t>ООО Исток</t>
  </si>
  <si>
    <t>16 т/д</t>
  </si>
  <si>
    <t>СПК к-з Красный Октябрь</t>
  </si>
  <si>
    <t>5 т/д</t>
  </si>
  <si>
    <t>ООО Какси</t>
  </si>
  <si>
    <t>люцерна</t>
  </si>
  <si>
    <t>20т/д</t>
  </si>
  <si>
    <t>СПК Луч</t>
  </si>
  <si>
    <t>оз.рожь+оз.вика</t>
  </si>
  <si>
    <t>24 т/д</t>
  </si>
  <si>
    <t>ООО Туташево</t>
  </si>
  <si>
    <t>клевер+силос</t>
  </si>
  <si>
    <t>ООО Дружба</t>
  </si>
  <si>
    <t>рапс, козлятник</t>
  </si>
  <si>
    <t>28 кг на голову скота=8400</t>
  </si>
  <si>
    <t>ООО ТерраНова</t>
  </si>
  <si>
    <t>3,5 т/д</t>
  </si>
  <si>
    <t>ООО Русский Пычас</t>
  </si>
  <si>
    <t>клевер+овес</t>
  </si>
  <si>
    <t>12т/д</t>
  </si>
  <si>
    <t>ООО Петухово</t>
  </si>
  <si>
    <t>рожь</t>
  </si>
  <si>
    <t>3 т/д</t>
  </si>
  <si>
    <t>ООО Новобиинское</t>
  </si>
  <si>
    <t xml:space="preserve">ИТОГО по с/х пред             </t>
  </si>
  <si>
    <t xml:space="preserve">КФХ </t>
  </si>
  <si>
    <t>ВСЕГО ПО РАЙОНУ</t>
  </si>
  <si>
    <t>Оперативные сведения по надою молока на 29 апреля 2019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</si>
</sst>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2" x14ac:knownFonts="1">
    <font>
      <sz val="11"/>
      <color theme="1"/>
      <name val="Calibri"/>
      <family val="2"/>
      <scheme val="minor"/>
    </font>
    <font>
      <sz val="10"/>
      <name val="Arial Cyr"/>
      <charset val="204"/>
    </font>
    <font>
      <b/>
      <i/>
      <sz val="25"/>
      <name val="Baskerville Old Face"/>
      <family val="1"/>
    </font>
    <font>
      <b/>
      <i/>
      <sz val="28"/>
      <name val="Baskerville Old Face"/>
      <family val="1"/>
    </font>
    <font>
      <sz val="12"/>
      <name val="Arial Cyr"/>
      <charset val="204"/>
    </font>
    <font>
      <b/>
      <i/>
      <sz val="14"/>
      <name val="Arial Cyr"/>
      <charset val="204"/>
    </font>
    <font>
      <b/>
      <i/>
      <sz val="18"/>
      <name val="Arial Cyr"/>
      <charset val="204"/>
    </font>
    <font>
      <sz val="16"/>
      <name val="Arial Cyr"/>
      <charset val="204"/>
    </font>
    <font>
      <sz val="14"/>
      <name val="Arial Cyr"/>
      <charset val="204"/>
    </font>
    <font>
      <b/>
      <sz val="14"/>
      <name val="Arial Cyr"/>
      <charset val="204"/>
    </font>
    <font>
      <i/>
      <sz val="12"/>
      <name val="Cambria"/>
      <family val="1"/>
      <charset val="204"/>
      <scheme val="major"/>
    </font>
    <font>
      <b/>
      <i/>
      <sz val="16"/>
      <name val="Arial Cyr"/>
      <charset val="204"/>
    </font>
    <font>
      <sz val="11"/>
      <name val="Arial Cyr"/>
      <family val="2"/>
      <charset val="204"/>
    </font>
    <font>
      <b/>
      <sz val="12"/>
      <name val="Arial Cyr"/>
      <charset val="204"/>
    </font>
    <font>
      <sz val="18"/>
      <name val="Arial Cyr"/>
      <charset val="204"/>
    </font>
    <font>
      <b/>
      <sz val="18"/>
      <name val="Cambria"/>
      <family val="1"/>
      <charset val="204"/>
      <scheme val="major"/>
    </font>
    <font>
      <i/>
      <sz val="10"/>
      <name val="Arial Cyr"/>
      <charset val="204"/>
    </font>
    <font>
      <b/>
      <i/>
      <sz val="12"/>
      <name val="Arial Cyr"/>
      <charset val="204"/>
    </font>
    <font>
      <b/>
      <i/>
      <sz val="18"/>
      <name val="Cambria"/>
      <family val="1"/>
      <charset val="204"/>
      <scheme val="major"/>
    </font>
    <font>
      <b/>
      <i/>
      <sz val="14"/>
      <name val="Calibri"/>
      <family val="2"/>
      <charset val="204"/>
      <scheme val="minor"/>
    </font>
    <font>
      <i/>
      <sz val="14"/>
      <name val="Calibri"/>
      <family val="2"/>
      <charset val="204"/>
      <scheme val="minor"/>
    </font>
    <font>
      <sz val="14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3">
    <xf numFmtId="0" fontId="0" fillId="0" borderId="0" xfId="0"/>
    <xf numFmtId="0" fontId="1" fillId="0" borderId="0" xfId="1"/>
    <xf numFmtId="0" fontId="2" fillId="2" borderId="0" xfId="1" applyFont="1" applyFill="1" applyAlignment="1">
      <alignment vertical="center"/>
    </xf>
    <xf numFmtId="0" fontId="3" fillId="2" borderId="0" xfId="1" applyFont="1" applyFill="1" applyAlignment="1">
      <alignment vertical="center"/>
    </xf>
    <xf numFmtId="0" fontId="1" fillId="2" borderId="0" xfId="1" applyFont="1" applyFill="1"/>
    <xf numFmtId="0" fontId="1" fillId="2" borderId="0" xfId="1" applyFill="1"/>
    <xf numFmtId="0" fontId="1" fillId="0" borderId="0" xfId="1" applyAlignment="1">
      <alignment horizontal="center" wrapText="1"/>
    </xf>
    <xf numFmtId="0" fontId="1" fillId="2" borderId="1" xfId="1" applyFill="1" applyBorder="1" applyAlignment="1">
      <alignment horizontal="center" vertical="center"/>
    </xf>
    <xf numFmtId="0" fontId="4" fillId="2" borderId="1" xfId="1" applyFont="1" applyFill="1" applyBorder="1" applyAlignment="1">
      <alignment horizontal="center" vertical="center"/>
    </xf>
    <xf numFmtId="0" fontId="4" fillId="0" borderId="2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1" fillId="2" borderId="5" xfId="1" applyFill="1" applyBorder="1" applyAlignment="1">
      <alignment horizontal="center" vertical="center"/>
    </xf>
    <xf numFmtId="0" fontId="1" fillId="2" borderId="6" xfId="1" applyFill="1" applyBorder="1" applyAlignment="1">
      <alignment horizontal="center" vertical="center"/>
    </xf>
    <xf numFmtId="0" fontId="1" fillId="2" borderId="8" xfId="1" applyFill="1" applyBorder="1" applyAlignment="1">
      <alignment horizontal="center" vertical="center"/>
    </xf>
    <xf numFmtId="0" fontId="4" fillId="2" borderId="8" xfId="1" applyFont="1" applyFill="1" applyBorder="1" applyAlignment="1">
      <alignment horizontal="center" vertical="center"/>
    </xf>
    <xf numFmtId="0" fontId="1" fillId="0" borderId="1" xfId="1" applyBorder="1" applyAlignment="1">
      <alignment horizontal="center" vertical="center"/>
    </xf>
    <xf numFmtId="0" fontId="1" fillId="0" borderId="1" xfId="1" applyBorder="1" applyAlignment="1">
      <alignment horizontal="center" vertical="center" wrapText="1"/>
    </xf>
    <xf numFmtId="0" fontId="1" fillId="2" borderId="9" xfId="1" applyFill="1" applyBorder="1" applyAlignment="1">
      <alignment horizontal="center" vertical="center"/>
    </xf>
    <xf numFmtId="0" fontId="1" fillId="2" borderId="10" xfId="1" applyFill="1" applyBorder="1" applyAlignment="1">
      <alignment horizontal="center" vertical="center"/>
    </xf>
    <xf numFmtId="0" fontId="8" fillId="0" borderId="11" xfId="1" applyFont="1" applyBorder="1" applyAlignment="1"/>
    <xf numFmtId="0" fontId="7" fillId="0" borderId="11" xfId="1" applyFont="1" applyBorder="1" applyAlignment="1">
      <alignment horizontal="center" vertical="center"/>
    </xf>
    <xf numFmtId="0" fontId="1" fillId="2" borderId="12" xfId="1" applyFill="1" applyBorder="1" applyAlignment="1">
      <alignment horizontal="center" vertical="center"/>
    </xf>
    <xf numFmtId="0" fontId="4" fillId="2" borderId="12" xfId="1" applyFont="1" applyFill="1" applyBorder="1" applyAlignment="1">
      <alignment horizontal="center" vertical="center"/>
    </xf>
    <xf numFmtId="0" fontId="1" fillId="2" borderId="11" xfId="1" applyFill="1" applyBorder="1" applyAlignment="1">
      <alignment horizontal="center" vertical="center"/>
    </xf>
    <xf numFmtId="0" fontId="1" fillId="2" borderId="11" xfId="1" applyFill="1" applyBorder="1" applyAlignment="1">
      <alignment horizontal="center" vertical="center" wrapText="1"/>
    </xf>
    <xf numFmtId="0" fontId="1" fillId="0" borderId="12" xfId="1" applyBorder="1" applyAlignment="1">
      <alignment horizontal="center" vertical="center"/>
    </xf>
    <xf numFmtId="0" fontId="1" fillId="0" borderId="12" xfId="1" applyBorder="1" applyAlignment="1">
      <alignment horizontal="center" vertical="center" wrapText="1"/>
    </xf>
    <xf numFmtId="0" fontId="1" fillId="2" borderId="11" xfId="1" applyFill="1" applyBorder="1" applyAlignment="1">
      <alignment horizontal="center"/>
    </xf>
    <xf numFmtId="0" fontId="9" fillId="2" borderId="11" xfId="1" applyFont="1" applyFill="1" applyBorder="1" applyAlignment="1">
      <alignment horizontal="left"/>
    </xf>
    <xf numFmtId="2" fontId="9" fillId="2" borderId="4" xfId="1" applyNumberFormat="1" applyFont="1" applyFill="1" applyBorder="1" applyAlignment="1">
      <alignment horizontal="center"/>
    </xf>
    <xf numFmtId="164" fontId="9" fillId="2" borderId="11" xfId="1" applyNumberFormat="1" applyFont="1" applyFill="1" applyBorder="1" applyAlignment="1">
      <alignment horizontal="center"/>
    </xf>
    <xf numFmtId="3" fontId="5" fillId="2" borderId="11" xfId="1" applyNumberFormat="1" applyFont="1" applyFill="1" applyBorder="1" applyAlignment="1">
      <alignment horizontal="center"/>
    </xf>
    <xf numFmtId="164" fontId="5" fillId="2" borderId="11" xfId="1" applyNumberFormat="1" applyFont="1" applyFill="1" applyBorder="1" applyAlignment="1">
      <alignment horizontal="center"/>
    </xf>
    <xf numFmtId="0" fontId="10" fillId="2" borderId="11" xfId="1" applyFont="1" applyFill="1" applyBorder="1" applyAlignment="1">
      <alignment horizontal="center"/>
    </xf>
    <xf numFmtId="2" fontId="11" fillId="2" borderId="11" xfId="1" applyNumberFormat="1" applyFont="1" applyFill="1" applyBorder="1" applyAlignment="1">
      <alignment horizontal="center"/>
    </xf>
    <xf numFmtId="164" fontId="11" fillId="2" borderId="11" xfId="1" applyNumberFormat="1" applyFont="1" applyFill="1" applyBorder="1" applyAlignment="1">
      <alignment horizontal="center"/>
    </xf>
    <xf numFmtId="1" fontId="11" fillId="2" borderId="11" xfId="1" applyNumberFormat="1" applyFont="1" applyFill="1" applyBorder="1" applyAlignment="1">
      <alignment horizontal="center"/>
    </xf>
    <xf numFmtId="0" fontId="12" fillId="2" borderId="11" xfId="1" applyFont="1" applyFill="1" applyBorder="1" applyAlignment="1">
      <alignment horizontal="center"/>
    </xf>
    <xf numFmtId="0" fontId="13" fillId="2" borderId="11" xfId="1" applyFont="1" applyFill="1" applyBorder="1" applyAlignment="1">
      <alignment horizontal="center"/>
    </xf>
    <xf numFmtId="0" fontId="8" fillId="2" borderId="11" xfId="1" applyFont="1" applyFill="1" applyBorder="1" applyAlignment="1"/>
    <xf numFmtId="0" fontId="14" fillId="2" borderId="11" xfId="1" applyFont="1" applyFill="1" applyBorder="1" applyAlignment="1">
      <alignment horizontal="center" vertical="center"/>
    </xf>
    <xf numFmtId="0" fontId="9" fillId="2" borderId="11" xfId="1" applyFont="1" applyFill="1" applyBorder="1"/>
    <xf numFmtId="0" fontId="11" fillId="2" borderId="11" xfId="1" applyFont="1" applyFill="1" applyBorder="1" applyAlignment="1">
      <alignment horizontal="center"/>
    </xf>
    <xf numFmtId="0" fontId="9" fillId="2" borderId="11" xfId="1" applyFont="1" applyFill="1" applyBorder="1" applyAlignment="1"/>
    <xf numFmtId="164" fontId="1" fillId="2" borderId="0" xfId="1" applyNumberFormat="1" applyFill="1"/>
    <xf numFmtId="0" fontId="15" fillId="2" borderId="11" xfId="1" applyFont="1" applyFill="1" applyBorder="1" applyAlignment="1">
      <alignment wrapText="1"/>
    </xf>
    <xf numFmtId="164" fontId="5" fillId="2" borderId="4" xfId="1" applyNumberFormat="1" applyFont="1" applyFill="1" applyBorder="1" applyAlignment="1">
      <alignment horizontal="center"/>
    </xf>
    <xf numFmtId="1" fontId="10" fillId="2" borderId="2" xfId="1" applyNumberFormat="1" applyFont="1" applyFill="1" applyBorder="1" applyAlignment="1">
      <alignment horizontal="center"/>
    </xf>
    <xf numFmtId="1" fontId="10" fillId="2" borderId="11" xfId="1" applyNumberFormat="1" applyFont="1" applyFill="1" applyBorder="1" applyAlignment="1">
      <alignment horizontal="center"/>
    </xf>
    <xf numFmtId="0" fontId="16" fillId="2" borderId="11" xfId="1" applyFont="1" applyFill="1" applyBorder="1" applyAlignment="1">
      <alignment horizontal="center"/>
    </xf>
    <xf numFmtId="0" fontId="17" fillId="2" borderId="11" xfId="1" applyFont="1" applyFill="1" applyBorder="1" applyAlignment="1">
      <alignment horizontal="center"/>
    </xf>
    <xf numFmtId="0" fontId="5" fillId="2" borderId="11" xfId="1" applyFont="1" applyFill="1" applyBorder="1" applyAlignment="1"/>
    <xf numFmtId="0" fontId="6" fillId="2" borderId="11" xfId="1" applyFont="1" applyFill="1" applyBorder="1" applyAlignment="1">
      <alignment horizontal="center"/>
    </xf>
    <xf numFmtId="0" fontId="1" fillId="0" borderId="0" xfId="1" applyAlignment="1"/>
    <xf numFmtId="0" fontId="18" fillId="2" borderId="11" xfId="1" applyFont="1" applyFill="1" applyBorder="1" applyAlignment="1">
      <alignment horizontal="left" wrapText="1"/>
    </xf>
    <xf numFmtId="164" fontId="19" fillId="2" borderId="4" xfId="1" applyNumberFormat="1" applyFont="1" applyFill="1" applyBorder="1" applyAlignment="1">
      <alignment horizontal="center"/>
    </xf>
    <xf numFmtId="164" fontId="19" fillId="2" borderId="11" xfId="1" applyNumberFormat="1" applyFont="1" applyFill="1" applyBorder="1" applyAlignment="1">
      <alignment horizontal="center"/>
    </xf>
    <xf numFmtId="0" fontId="19" fillId="2" borderId="0" xfId="1" applyFont="1" applyFill="1" applyBorder="1" applyAlignment="1">
      <alignment horizontal="center"/>
    </xf>
    <xf numFmtId="1" fontId="20" fillId="2" borderId="0" xfId="1" applyNumberFormat="1" applyFont="1" applyFill="1" applyBorder="1" applyAlignment="1">
      <alignment horizontal="center"/>
    </xf>
    <xf numFmtId="164" fontId="19" fillId="2" borderId="12" xfId="1" applyNumberFormat="1" applyFont="1" applyFill="1" applyBorder="1" applyAlignment="1">
      <alignment horizontal="center"/>
    </xf>
    <xf numFmtId="0" fontId="21" fillId="2" borderId="0" xfId="1" applyFont="1" applyFill="1" applyBorder="1" applyAlignment="1">
      <alignment horizontal="center"/>
    </xf>
    <xf numFmtId="0" fontId="20" fillId="2" borderId="0" xfId="1" applyFont="1" applyFill="1" applyBorder="1" applyAlignment="1">
      <alignment horizontal="center"/>
    </xf>
    <xf numFmtId="0" fontId="1" fillId="2" borderId="0" xfId="1" applyFill="1" applyBorder="1" applyAlignment="1">
      <alignment horizontal="center"/>
    </xf>
    <xf numFmtId="0" fontId="1" fillId="0" borderId="0" xfId="1" applyBorder="1" applyAlignment="1">
      <alignment horizontal="center"/>
    </xf>
    <xf numFmtId="1" fontId="1" fillId="2" borderId="11" xfId="1" applyNumberFormat="1" applyFill="1" applyBorder="1" applyAlignment="1">
      <alignment horizontal="center"/>
    </xf>
    <xf numFmtId="0" fontId="18" fillId="2" borderId="11" xfId="1" applyFont="1" applyFill="1" applyBorder="1" applyAlignment="1">
      <alignment wrapText="1"/>
    </xf>
    <xf numFmtId="0" fontId="7" fillId="2" borderId="0" xfId="1" applyFont="1" applyFill="1" applyBorder="1" applyAlignment="1">
      <alignment horizontal="center"/>
    </xf>
    <xf numFmtId="0" fontId="4" fillId="2" borderId="2" xfId="1" applyFont="1" applyFill="1" applyBorder="1" applyAlignment="1">
      <alignment horizontal="center" vertical="center"/>
    </xf>
    <xf numFmtId="0" fontId="4" fillId="2" borderId="4" xfId="1" applyFont="1" applyFill="1" applyBorder="1" applyAlignment="1">
      <alignment horizontal="center" vertical="center"/>
    </xf>
    <xf numFmtId="0" fontId="1" fillId="2" borderId="1" xfId="1" applyFont="1" applyFill="1" applyBorder="1" applyAlignment="1">
      <alignment horizontal="center" vertical="center" wrapText="1"/>
    </xf>
    <xf numFmtId="0" fontId="1" fillId="2" borderId="12" xfId="1" applyFont="1" applyFill="1" applyBorder="1" applyAlignment="1">
      <alignment horizontal="center" vertical="center" wrapText="1"/>
    </xf>
    <xf numFmtId="0" fontId="5" fillId="2" borderId="2" xfId="1" applyFont="1" applyFill="1" applyBorder="1" applyAlignment="1">
      <alignment horizontal="center" vertical="center"/>
    </xf>
    <xf numFmtId="0" fontId="5" fillId="2" borderId="3" xfId="1" applyFont="1" applyFill="1" applyBorder="1" applyAlignment="1">
      <alignment horizontal="center" vertical="center"/>
    </xf>
    <xf numFmtId="0" fontId="5" fillId="2" borderId="4" xfId="1" applyFont="1" applyFill="1" applyBorder="1" applyAlignment="1">
      <alignment horizontal="center" vertical="center"/>
    </xf>
    <xf numFmtId="0" fontId="6" fillId="2" borderId="2" xfId="1" applyFont="1" applyFill="1" applyBorder="1" applyAlignment="1">
      <alignment horizontal="center" vertical="center"/>
    </xf>
    <xf numFmtId="0" fontId="6" fillId="2" borderId="3" xfId="1" applyFont="1" applyFill="1" applyBorder="1" applyAlignment="1">
      <alignment horizontal="center" vertical="center"/>
    </xf>
    <xf numFmtId="0" fontId="6" fillId="2" borderId="4" xfId="1" applyFont="1" applyFill="1" applyBorder="1" applyAlignment="1">
      <alignment horizontal="center" vertical="center"/>
    </xf>
    <xf numFmtId="0" fontId="4" fillId="2" borderId="1" xfId="1" applyFont="1" applyFill="1" applyBorder="1" applyAlignment="1">
      <alignment horizontal="center" vertical="center" textRotation="180"/>
    </xf>
    <xf numFmtId="0" fontId="4" fillId="2" borderId="8" xfId="1" applyFont="1" applyFill="1" applyBorder="1" applyAlignment="1">
      <alignment horizontal="center" vertical="center" textRotation="180"/>
    </xf>
    <xf numFmtId="0" fontId="4" fillId="2" borderId="12" xfId="1" applyFont="1" applyFill="1" applyBorder="1" applyAlignment="1">
      <alignment horizontal="center" vertical="center" textRotation="180"/>
    </xf>
    <xf numFmtId="0" fontId="4" fillId="2" borderId="3" xfId="1" applyFont="1" applyFill="1" applyBorder="1" applyAlignment="1">
      <alignment horizontal="center" vertical="center"/>
    </xf>
    <xf numFmtId="0" fontId="7" fillId="0" borderId="7" xfId="1" applyFont="1" applyBorder="1" applyAlignment="1">
      <alignment horizontal="center" wrapText="1"/>
    </xf>
    <xf numFmtId="0" fontId="7" fillId="0" borderId="0" xfId="1" applyFont="1" applyBorder="1" applyAlignment="1">
      <alignment horizont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1044;&#1080;&#1089;&#1087;&#1077;&#1090;&#1095;&#1077;&#1088;/&#1057;&#1074;&#1086;&#1076;&#1082;&#1072;%202019%20&#1075;&#1086;&#1076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посев 2019"/>
      <sheetName val="удоб(2019) "/>
      <sheetName val="КФХ"/>
      <sheetName val="молоко"/>
      <sheetName val="по фермам АПРЕЛЬ"/>
      <sheetName val="осемен"/>
    </sheetNames>
    <sheetDataSet>
      <sheetData sheetId="0"/>
      <sheetData sheetId="1"/>
      <sheetData sheetId="2">
        <row r="38">
          <cell r="C38">
            <v>194.29000000000002</v>
          </cell>
          <cell r="E38">
            <v>1328</v>
          </cell>
          <cell r="F38">
            <v>200.66</v>
          </cell>
          <cell r="H38">
            <v>1396</v>
          </cell>
        </row>
      </sheetData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28"/>
  <sheetViews>
    <sheetView tabSelected="1" view="pageBreakPreview" zoomScale="70" zoomScaleNormal="75" zoomScaleSheetLayoutView="70" zoomScalePageLayoutView="75" workbookViewId="0">
      <selection activeCell="G6" sqref="G6"/>
    </sheetView>
  </sheetViews>
  <sheetFormatPr defaultRowHeight="13.2" x14ac:dyDescent="0.25"/>
  <cols>
    <col min="1" max="1" width="5.5546875" style="1" customWidth="1"/>
    <col min="2" max="2" width="35.44140625" style="4" customWidth="1"/>
    <col min="3" max="3" width="12.88671875" style="1" customWidth="1"/>
    <col min="4" max="5" width="7.109375" style="1" customWidth="1"/>
    <col min="6" max="6" width="10.44140625" style="1" customWidth="1"/>
    <col min="7" max="7" width="7.6640625" style="1" customWidth="1"/>
    <col min="8" max="8" width="11.5546875" style="1" customWidth="1"/>
    <col min="9" max="9" width="10.109375" style="1" bestFit="1" customWidth="1"/>
    <col min="10" max="10" width="7.33203125" style="1" customWidth="1"/>
    <col min="11" max="11" width="10.5546875" style="1" customWidth="1"/>
    <col min="12" max="12" width="7.88671875" style="5" customWidth="1"/>
    <col min="13" max="13" width="6.5546875" style="1" customWidth="1"/>
    <col min="14" max="21" width="9" style="1" hidden="1" customWidth="1"/>
    <col min="22" max="22" width="26.33203125" style="1" hidden="1" customWidth="1"/>
    <col min="23" max="23" width="12.44140625" style="1" hidden="1" customWidth="1"/>
    <col min="24" max="25" width="0" style="1" hidden="1" customWidth="1"/>
    <col min="26" max="16384" width="8.88671875" style="1"/>
  </cols>
  <sheetData>
    <row r="1" spans="1:31" ht="36" x14ac:dyDescent="0.25">
      <c r="B1" s="2" t="s">
        <v>65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</row>
    <row r="2" spans="1:31" x14ac:dyDescent="0.25">
      <c r="X2" s="6"/>
    </row>
    <row r="3" spans="1:31" ht="37.200000000000003" customHeight="1" x14ac:dyDescent="0.35">
      <c r="A3" s="7" t="s">
        <v>0</v>
      </c>
      <c r="B3" s="8" t="s">
        <v>1</v>
      </c>
      <c r="C3" s="71" t="s">
        <v>2</v>
      </c>
      <c r="D3" s="72"/>
      <c r="E3" s="72"/>
      <c r="F3" s="72"/>
      <c r="G3" s="73"/>
      <c r="H3" s="74" t="s">
        <v>3</v>
      </c>
      <c r="I3" s="75"/>
      <c r="J3" s="75"/>
      <c r="K3" s="75"/>
      <c r="L3" s="76"/>
      <c r="M3" s="77" t="s">
        <v>4</v>
      </c>
      <c r="N3" s="67" t="s">
        <v>5</v>
      </c>
      <c r="O3" s="80"/>
      <c r="P3" s="80"/>
      <c r="Q3" s="68"/>
      <c r="R3" s="9" t="s">
        <v>6</v>
      </c>
      <c r="S3" s="10"/>
      <c r="T3" s="11" t="s">
        <v>7</v>
      </c>
      <c r="U3" s="12"/>
      <c r="V3" s="81" t="s">
        <v>8</v>
      </c>
      <c r="W3" s="82"/>
      <c r="X3" s="82"/>
      <c r="Y3" s="6"/>
    </row>
    <row r="4" spans="1:31" ht="25.95" customHeight="1" x14ac:dyDescent="0.3">
      <c r="A4" s="13"/>
      <c r="B4" s="14"/>
      <c r="C4" s="69" t="s">
        <v>9</v>
      </c>
      <c r="D4" s="69" t="s">
        <v>10</v>
      </c>
      <c r="E4" s="69" t="s">
        <v>11</v>
      </c>
      <c r="F4" s="69" t="s">
        <v>12</v>
      </c>
      <c r="G4" s="69" t="s">
        <v>13</v>
      </c>
      <c r="H4" s="69" t="s">
        <v>9</v>
      </c>
      <c r="I4" s="69" t="s">
        <v>10</v>
      </c>
      <c r="J4" s="69" t="s">
        <v>11</v>
      </c>
      <c r="K4" s="69" t="s">
        <v>12</v>
      </c>
      <c r="L4" s="69" t="s">
        <v>13</v>
      </c>
      <c r="M4" s="78"/>
      <c r="N4" s="67" t="s">
        <v>14</v>
      </c>
      <c r="O4" s="68"/>
      <c r="P4" s="67" t="s">
        <v>15</v>
      </c>
      <c r="Q4" s="68"/>
      <c r="R4" s="15" t="s">
        <v>16</v>
      </c>
      <c r="S4" s="16" t="s">
        <v>17</v>
      </c>
      <c r="T4" s="17"/>
      <c r="U4" s="18"/>
      <c r="V4" s="19" t="s">
        <v>18</v>
      </c>
      <c r="W4" s="20" t="s">
        <v>19</v>
      </c>
      <c r="X4" s="6"/>
      <c r="Y4" s="6"/>
    </row>
    <row r="5" spans="1:31" ht="25.2" customHeight="1" x14ac:dyDescent="0.3">
      <c r="A5" s="21"/>
      <c r="B5" s="22"/>
      <c r="C5" s="70"/>
      <c r="D5" s="70"/>
      <c r="E5" s="70"/>
      <c r="F5" s="70"/>
      <c r="G5" s="70"/>
      <c r="H5" s="70"/>
      <c r="I5" s="70"/>
      <c r="J5" s="70"/>
      <c r="K5" s="70"/>
      <c r="L5" s="70"/>
      <c r="M5" s="79"/>
      <c r="N5" s="23" t="s">
        <v>16</v>
      </c>
      <c r="O5" s="24" t="s">
        <v>17</v>
      </c>
      <c r="P5" s="23" t="s">
        <v>20</v>
      </c>
      <c r="Q5" s="24" t="s">
        <v>17</v>
      </c>
      <c r="R5" s="25"/>
      <c r="S5" s="26"/>
      <c r="T5" s="23">
        <v>2017</v>
      </c>
      <c r="U5" s="23">
        <v>2018</v>
      </c>
      <c r="V5" s="19"/>
      <c r="W5" s="20"/>
      <c r="Y5" s="6"/>
    </row>
    <row r="6" spans="1:31" s="5" customFormat="1" ht="39.6" customHeight="1" x14ac:dyDescent="0.35">
      <c r="A6" s="27">
        <v>1</v>
      </c>
      <c r="B6" s="28" t="s">
        <v>21</v>
      </c>
      <c r="C6" s="29">
        <v>213.1</v>
      </c>
      <c r="D6" s="30">
        <f>C6/G6*100</f>
        <v>17.325203252032519</v>
      </c>
      <c r="E6" s="31">
        <v>95</v>
      </c>
      <c r="F6" s="32">
        <f t="shared" ref="F6:F7" si="0">C6*E6/100</f>
        <v>202.44499999999999</v>
      </c>
      <c r="G6" s="33">
        <v>1230</v>
      </c>
      <c r="H6" s="34">
        <v>253.2</v>
      </c>
      <c r="I6" s="35">
        <f t="shared" ref="I6:I26" si="1">H6/L6*100</f>
        <v>20.585365853658537</v>
      </c>
      <c r="J6" s="36">
        <v>94.8</v>
      </c>
      <c r="K6" s="32">
        <f>H6*J6/100</f>
        <v>240.03359999999998</v>
      </c>
      <c r="L6" s="33">
        <v>1230</v>
      </c>
      <c r="M6" s="37">
        <f>RANK(I6,I6:I23)</f>
        <v>2</v>
      </c>
      <c r="N6" s="38">
        <v>0</v>
      </c>
      <c r="O6" s="38">
        <v>0</v>
      </c>
      <c r="P6" s="38">
        <v>0</v>
      </c>
      <c r="Q6" s="38">
        <v>0</v>
      </c>
      <c r="R6" s="38">
        <v>0</v>
      </c>
      <c r="S6" s="38">
        <v>0</v>
      </c>
      <c r="T6" s="27">
        <v>1230</v>
      </c>
      <c r="U6" s="27">
        <v>1230</v>
      </c>
      <c r="V6" s="39"/>
      <c r="W6" s="40">
        <v>1262</v>
      </c>
      <c r="X6" s="5">
        <v>16</v>
      </c>
    </row>
    <row r="7" spans="1:31" s="5" customFormat="1" ht="40.200000000000003" customHeight="1" x14ac:dyDescent="0.35">
      <c r="A7" s="27">
        <v>2</v>
      </c>
      <c r="B7" s="28" t="s">
        <v>22</v>
      </c>
      <c r="C7" s="29">
        <v>115.3</v>
      </c>
      <c r="D7" s="30">
        <f t="shared" ref="D7:D26" si="2">C7/G7*100</f>
        <v>17.875968992248062</v>
      </c>
      <c r="E7" s="31">
        <v>96</v>
      </c>
      <c r="F7" s="32">
        <f t="shared" si="0"/>
        <v>110.68799999999999</v>
      </c>
      <c r="G7" s="33">
        <v>645</v>
      </c>
      <c r="H7" s="34">
        <v>111.44</v>
      </c>
      <c r="I7" s="35">
        <f t="shared" si="1"/>
        <v>17.277519379844961</v>
      </c>
      <c r="J7" s="36">
        <v>93.8</v>
      </c>
      <c r="K7" s="32">
        <f t="shared" ref="K7:K23" si="3">H7*J7/100</f>
        <v>104.53072</v>
      </c>
      <c r="L7" s="33">
        <v>645</v>
      </c>
      <c r="M7" s="37">
        <f>RANK(I7,I6:I23)</f>
        <v>11</v>
      </c>
      <c r="N7" s="38">
        <v>0</v>
      </c>
      <c r="O7" s="38">
        <v>0</v>
      </c>
      <c r="P7" s="38">
        <v>0</v>
      </c>
      <c r="Q7" s="38">
        <v>0</v>
      </c>
      <c r="R7" s="38">
        <v>0</v>
      </c>
      <c r="S7" s="38">
        <v>0</v>
      </c>
      <c r="T7" s="27">
        <v>645</v>
      </c>
      <c r="U7" s="27">
        <v>645</v>
      </c>
      <c r="V7" s="39"/>
      <c r="W7" s="40">
        <v>1090</v>
      </c>
      <c r="X7" s="5">
        <v>20</v>
      </c>
    </row>
    <row r="8" spans="1:31" s="5" customFormat="1" ht="40.200000000000003" customHeight="1" x14ac:dyDescent="0.35">
      <c r="A8" s="27">
        <v>3</v>
      </c>
      <c r="B8" s="41" t="s">
        <v>23</v>
      </c>
      <c r="C8" s="29">
        <v>163.36000000000001</v>
      </c>
      <c r="D8" s="30">
        <f t="shared" si="2"/>
        <v>20.420000000000002</v>
      </c>
      <c r="E8" s="31">
        <v>96</v>
      </c>
      <c r="F8" s="32">
        <f>C8*E8/100</f>
        <v>156.82560000000001</v>
      </c>
      <c r="G8" s="33">
        <v>800</v>
      </c>
      <c r="H8" s="34">
        <v>174.52</v>
      </c>
      <c r="I8" s="35">
        <f t="shared" si="1"/>
        <v>21.599009900990101</v>
      </c>
      <c r="J8" s="42">
        <v>96</v>
      </c>
      <c r="K8" s="32">
        <f t="shared" si="3"/>
        <v>167.53920000000002</v>
      </c>
      <c r="L8" s="33">
        <v>808</v>
      </c>
      <c r="M8" s="37">
        <f>RANK(I8,I6:I23)</f>
        <v>1</v>
      </c>
      <c r="N8" s="38">
        <v>0</v>
      </c>
      <c r="O8" s="38">
        <v>0</v>
      </c>
      <c r="P8" s="38">
        <v>0</v>
      </c>
      <c r="Q8" s="38">
        <v>0</v>
      </c>
      <c r="R8" s="38">
        <v>0</v>
      </c>
      <c r="S8" s="38">
        <v>0</v>
      </c>
      <c r="T8" s="27">
        <v>800</v>
      </c>
      <c r="U8" s="27">
        <v>800</v>
      </c>
      <c r="V8" s="39"/>
      <c r="W8" s="40">
        <v>440</v>
      </c>
      <c r="X8" s="5" t="s">
        <v>24</v>
      </c>
    </row>
    <row r="9" spans="1:31" s="5" customFormat="1" ht="40.200000000000003" customHeight="1" x14ac:dyDescent="0.35">
      <c r="A9" s="27">
        <v>4</v>
      </c>
      <c r="B9" s="43" t="s">
        <v>25</v>
      </c>
      <c r="C9" s="29">
        <v>36.85</v>
      </c>
      <c r="D9" s="30">
        <f t="shared" si="2"/>
        <v>13.4</v>
      </c>
      <c r="E9" s="31">
        <v>98.4</v>
      </c>
      <c r="F9" s="32">
        <f t="shared" ref="F9:F23" si="4">C9*E9/100</f>
        <v>36.260400000000004</v>
      </c>
      <c r="G9" s="33">
        <v>275</v>
      </c>
      <c r="H9" s="34">
        <v>33</v>
      </c>
      <c r="I9" s="35">
        <f t="shared" si="1"/>
        <v>11.073825503355705</v>
      </c>
      <c r="J9" s="36">
        <v>100</v>
      </c>
      <c r="K9" s="32">
        <f t="shared" si="3"/>
        <v>33</v>
      </c>
      <c r="L9" s="33">
        <v>298</v>
      </c>
      <c r="M9" s="37">
        <f>RANK(I9,I6:I23)</f>
        <v>18</v>
      </c>
      <c r="N9" s="38">
        <v>0</v>
      </c>
      <c r="O9" s="38">
        <v>0</v>
      </c>
      <c r="P9" s="38">
        <v>0</v>
      </c>
      <c r="Q9" s="38">
        <v>0</v>
      </c>
      <c r="R9" s="38">
        <v>0</v>
      </c>
      <c r="S9" s="38">
        <v>0</v>
      </c>
      <c r="T9" s="27">
        <v>255</v>
      </c>
      <c r="U9" s="27">
        <v>275</v>
      </c>
      <c r="V9" s="39"/>
      <c r="W9" s="40">
        <v>476</v>
      </c>
      <c r="X9" s="5" t="s">
        <v>26</v>
      </c>
    </row>
    <row r="10" spans="1:31" s="5" customFormat="1" ht="40.200000000000003" customHeight="1" x14ac:dyDescent="0.35">
      <c r="A10" s="27">
        <v>5</v>
      </c>
      <c r="B10" s="41" t="s">
        <v>27</v>
      </c>
      <c r="C10" s="29">
        <v>96.92</v>
      </c>
      <c r="D10" s="30">
        <f t="shared" si="2"/>
        <v>17.58983666061706</v>
      </c>
      <c r="E10" s="31">
        <v>92</v>
      </c>
      <c r="F10" s="32">
        <f t="shared" si="4"/>
        <v>89.166399999999996</v>
      </c>
      <c r="G10" s="33">
        <v>551</v>
      </c>
      <c r="H10" s="34">
        <v>105.24</v>
      </c>
      <c r="I10" s="35">
        <f t="shared" si="1"/>
        <v>19.09981851179673</v>
      </c>
      <c r="J10" s="42">
        <v>90</v>
      </c>
      <c r="K10" s="32">
        <f t="shared" si="3"/>
        <v>94.716000000000008</v>
      </c>
      <c r="L10" s="33">
        <v>551</v>
      </c>
      <c r="M10" s="37">
        <f>RANK(I10,I6:I23)</f>
        <v>3</v>
      </c>
      <c r="N10" s="38">
        <v>0</v>
      </c>
      <c r="O10" s="38">
        <v>0</v>
      </c>
      <c r="P10" s="38">
        <v>0</v>
      </c>
      <c r="Q10" s="38">
        <v>0</v>
      </c>
      <c r="R10" s="38">
        <v>0</v>
      </c>
      <c r="S10" s="38">
        <v>0</v>
      </c>
      <c r="T10" s="27">
        <v>450</v>
      </c>
      <c r="U10" s="27">
        <v>551</v>
      </c>
      <c r="V10" s="39" t="s">
        <v>28</v>
      </c>
      <c r="W10" s="40">
        <v>1292</v>
      </c>
      <c r="X10" s="5" t="s">
        <v>29</v>
      </c>
    </row>
    <row r="11" spans="1:31" s="5" customFormat="1" ht="40.200000000000003" customHeight="1" x14ac:dyDescent="0.35">
      <c r="A11" s="27">
        <v>6</v>
      </c>
      <c r="B11" s="41" t="s">
        <v>30</v>
      </c>
      <c r="C11" s="29">
        <v>66.7</v>
      </c>
      <c r="D11" s="30">
        <f t="shared" si="2"/>
        <v>18.631284916201118</v>
      </c>
      <c r="E11" s="31">
        <v>90</v>
      </c>
      <c r="F11" s="32">
        <f t="shared" si="4"/>
        <v>60.03</v>
      </c>
      <c r="G11" s="33">
        <v>358</v>
      </c>
      <c r="H11" s="34">
        <v>62.8</v>
      </c>
      <c r="I11" s="35">
        <f t="shared" si="1"/>
        <v>17.541899441340782</v>
      </c>
      <c r="J11" s="36">
        <v>90</v>
      </c>
      <c r="K11" s="32">
        <f t="shared" si="3"/>
        <v>56.52</v>
      </c>
      <c r="L11" s="33">
        <v>358</v>
      </c>
      <c r="M11" s="37">
        <f>RANK(I11,I6:I23)</f>
        <v>7</v>
      </c>
      <c r="N11" s="38">
        <v>0</v>
      </c>
      <c r="O11" s="38">
        <v>0</v>
      </c>
      <c r="P11" s="38">
        <v>0</v>
      </c>
      <c r="Q11" s="38">
        <v>0</v>
      </c>
      <c r="R11" s="38">
        <v>0</v>
      </c>
      <c r="S11" s="38">
        <v>0</v>
      </c>
      <c r="T11" s="27">
        <v>358</v>
      </c>
      <c r="U11" s="27">
        <v>358</v>
      </c>
      <c r="V11" s="39" t="s">
        <v>31</v>
      </c>
      <c r="W11" s="40">
        <v>302</v>
      </c>
      <c r="X11" s="5" t="s">
        <v>32</v>
      </c>
      <c r="AD11" s="5">
        <v>57.5</v>
      </c>
      <c r="AE11" s="44">
        <f>AD11*100/90</f>
        <v>63.888888888888886</v>
      </c>
    </row>
    <row r="12" spans="1:31" s="5" customFormat="1" ht="37.200000000000003" customHeight="1" x14ac:dyDescent="0.35">
      <c r="A12" s="27">
        <v>7</v>
      </c>
      <c r="B12" s="41" t="s">
        <v>33</v>
      </c>
      <c r="C12" s="29">
        <v>46</v>
      </c>
      <c r="D12" s="30">
        <f t="shared" si="2"/>
        <v>20.444444444444446</v>
      </c>
      <c r="E12" s="31">
        <v>92</v>
      </c>
      <c r="F12" s="32">
        <f t="shared" si="4"/>
        <v>42.32</v>
      </c>
      <c r="G12" s="33">
        <v>225</v>
      </c>
      <c r="H12" s="34">
        <v>39.1</v>
      </c>
      <c r="I12" s="35">
        <f t="shared" si="1"/>
        <v>17.377777777777776</v>
      </c>
      <c r="J12" s="42">
        <v>95</v>
      </c>
      <c r="K12" s="32">
        <f t="shared" si="3"/>
        <v>37.145000000000003</v>
      </c>
      <c r="L12" s="33">
        <v>225</v>
      </c>
      <c r="M12" s="37">
        <f>RANK(I12,I6:I23)</f>
        <v>9</v>
      </c>
      <c r="N12" s="38">
        <v>0</v>
      </c>
      <c r="O12" s="38">
        <v>8</v>
      </c>
      <c r="P12" s="38">
        <v>0</v>
      </c>
      <c r="Q12" s="38">
        <v>1</v>
      </c>
      <c r="R12" s="38">
        <v>0</v>
      </c>
      <c r="S12" s="38">
        <v>0</v>
      </c>
      <c r="T12" s="27">
        <v>225</v>
      </c>
      <c r="U12" s="27">
        <v>225</v>
      </c>
      <c r="V12" s="39" t="s">
        <v>34</v>
      </c>
      <c r="W12" s="40">
        <v>840</v>
      </c>
      <c r="X12" s="5" t="s">
        <v>35</v>
      </c>
    </row>
    <row r="13" spans="1:31" s="5" customFormat="1" ht="40.200000000000003" customHeight="1" x14ac:dyDescent="0.35">
      <c r="A13" s="27">
        <v>8</v>
      </c>
      <c r="B13" s="41" t="s">
        <v>36</v>
      </c>
      <c r="C13" s="29">
        <v>130.26</v>
      </c>
      <c r="D13" s="30">
        <f t="shared" si="2"/>
        <v>18.608571428571427</v>
      </c>
      <c r="E13" s="31">
        <v>94</v>
      </c>
      <c r="F13" s="32">
        <f t="shared" si="4"/>
        <v>122.44439999999999</v>
      </c>
      <c r="G13" s="33">
        <v>700</v>
      </c>
      <c r="H13" s="34">
        <v>136.13999999999999</v>
      </c>
      <c r="I13" s="35">
        <f t="shared" si="1"/>
        <v>17.566451612903226</v>
      </c>
      <c r="J13" s="42">
        <v>93</v>
      </c>
      <c r="K13" s="32">
        <f t="shared" si="3"/>
        <v>126.61019999999999</v>
      </c>
      <c r="L13" s="33">
        <v>775</v>
      </c>
      <c r="M13" s="37">
        <f>RANK(I13,I6:I23)</f>
        <v>6</v>
      </c>
      <c r="N13" s="38">
        <v>0</v>
      </c>
      <c r="O13" s="38">
        <v>0</v>
      </c>
      <c r="P13" s="38">
        <v>0</v>
      </c>
      <c r="Q13" s="38">
        <v>0</v>
      </c>
      <c r="R13" s="38">
        <v>0</v>
      </c>
      <c r="S13" s="38">
        <v>0</v>
      </c>
      <c r="T13" s="27">
        <v>700</v>
      </c>
      <c r="U13" s="27">
        <v>700</v>
      </c>
      <c r="V13" s="39"/>
      <c r="W13" s="40">
        <v>1215</v>
      </c>
      <c r="X13" s="5" t="s">
        <v>37</v>
      </c>
      <c r="AD13" s="5">
        <v>126.22</v>
      </c>
      <c r="AE13" s="5">
        <f>AD13*100/93</f>
        <v>135.72043010752688</v>
      </c>
    </row>
    <row r="14" spans="1:31" s="5" customFormat="1" ht="40.200000000000003" customHeight="1" x14ac:dyDescent="0.35">
      <c r="A14" s="27">
        <v>9</v>
      </c>
      <c r="B14" s="41" t="s">
        <v>38</v>
      </c>
      <c r="C14" s="29">
        <v>38.75</v>
      </c>
      <c r="D14" s="30">
        <f t="shared" si="2"/>
        <v>15.5</v>
      </c>
      <c r="E14" s="31">
        <v>91</v>
      </c>
      <c r="F14" s="32">
        <f t="shared" si="4"/>
        <v>35.262500000000003</v>
      </c>
      <c r="G14" s="33">
        <v>250</v>
      </c>
      <c r="H14" s="34">
        <v>32</v>
      </c>
      <c r="I14" s="35">
        <f t="shared" si="1"/>
        <v>16</v>
      </c>
      <c r="J14" s="42">
        <v>91</v>
      </c>
      <c r="K14" s="32">
        <f t="shared" si="3"/>
        <v>29.12</v>
      </c>
      <c r="L14" s="33">
        <v>200</v>
      </c>
      <c r="M14" s="37">
        <f>RANK(I14,I6:I23)</f>
        <v>14</v>
      </c>
      <c r="N14" s="38">
        <v>0</v>
      </c>
      <c r="O14" s="38">
        <v>0</v>
      </c>
      <c r="P14" s="38">
        <v>0</v>
      </c>
      <c r="Q14" s="38">
        <v>0</v>
      </c>
      <c r="R14" s="38">
        <v>0</v>
      </c>
      <c r="S14" s="38">
        <v>0</v>
      </c>
      <c r="T14" s="27">
        <v>250</v>
      </c>
      <c r="U14" s="27">
        <v>250</v>
      </c>
      <c r="V14" s="39"/>
      <c r="W14" s="40">
        <v>540</v>
      </c>
      <c r="X14" s="5" t="s">
        <v>39</v>
      </c>
    </row>
    <row r="15" spans="1:31" s="5" customFormat="1" ht="40.200000000000003" customHeight="1" x14ac:dyDescent="0.35">
      <c r="A15" s="27">
        <v>10</v>
      </c>
      <c r="B15" s="41" t="s">
        <v>40</v>
      </c>
      <c r="C15" s="29">
        <v>65.930000000000007</v>
      </c>
      <c r="D15" s="30">
        <f t="shared" si="2"/>
        <v>21.616393442622954</v>
      </c>
      <c r="E15" s="31">
        <v>95.2</v>
      </c>
      <c r="F15" s="32">
        <f>C15*E15/100</f>
        <v>62.765360000000008</v>
      </c>
      <c r="G15" s="33">
        <v>305</v>
      </c>
      <c r="H15" s="34">
        <v>56.73</v>
      </c>
      <c r="I15" s="35">
        <f t="shared" si="1"/>
        <v>18.600000000000001</v>
      </c>
      <c r="J15" s="36">
        <v>94.7</v>
      </c>
      <c r="K15" s="32">
        <f t="shared" si="3"/>
        <v>53.723309999999998</v>
      </c>
      <c r="L15" s="33">
        <v>305</v>
      </c>
      <c r="M15" s="37">
        <f>RANK(I15,I6:I23)</f>
        <v>4</v>
      </c>
      <c r="N15" s="38">
        <v>0</v>
      </c>
      <c r="O15" s="38">
        <v>0</v>
      </c>
      <c r="P15" s="38">
        <v>0</v>
      </c>
      <c r="Q15" s="38">
        <v>0</v>
      </c>
      <c r="R15" s="38">
        <v>0</v>
      </c>
      <c r="S15" s="38">
        <v>0</v>
      </c>
      <c r="T15" s="27">
        <v>305</v>
      </c>
      <c r="U15" s="27">
        <v>305</v>
      </c>
      <c r="V15" s="39"/>
      <c r="W15" s="40">
        <v>635</v>
      </c>
      <c r="X15" s="5" t="s">
        <v>41</v>
      </c>
    </row>
    <row r="16" spans="1:31" s="5" customFormat="1" ht="40.200000000000003" customHeight="1" x14ac:dyDescent="0.35">
      <c r="A16" s="27">
        <v>11</v>
      </c>
      <c r="B16" s="41" t="s">
        <v>42</v>
      </c>
      <c r="C16" s="29">
        <v>79.290000000000006</v>
      </c>
      <c r="D16" s="30">
        <f t="shared" si="2"/>
        <v>17.236956521739131</v>
      </c>
      <c r="E16" s="31">
        <v>95</v>
      </c>
      <c r="F16" s="32">
        <f t="shared" si="4"/>
        <v>75.325500000000005</v>
      </c>
      <c r="G16" s="33">
        <v>460</v>
      </c>
      <c r="H16" s="34">
        <v>83.44</v>
      </c>
      <c r="I16" s="35">
        <f t="shared" si="1"/>
        <v>18.139130434782608</v>
      </c>
      <c r="J16" s="42">
        <v>94</v>
      </c>
      <c r="K16" s="32">
        <f t="shared" si="3"/>
        <v>78.433599999999998</v>
      </c>
      <c r="L16" s="33">
        <v>460</v>
      </c>
      <c r="M16" s="37">
        <f>RANK(I16,I6:I23)</f>
        <v>5</v>
      </c>
      <c r="N16" s="38">
        <v>0</v>
      </c>
      <c r="O16" s="38">
        <v>0</v>
      </c>
      <c r="P16" s="38">
        <v>0</v>
      </c>
      <c r="Q16" s="38">
        <v>0</v>
      </c>
      <c r="R16" s="38">
        <v>0</v>
      </c>
      <c r="S16" s="38">
        <v>0</v>
      </c>
      <c r="T16" s="27">
        <v>460</v>
      </c>
      <c r="U16" s="27">
        <v>460</v>
      </c>
      <c r="V16" s="39" t="s">
        <v>43</v>
      </c>
      <c r="W16" s="40">
        <v>1040</v>
      </c>
      <c r="X16" s="5" t="s">
        <v>44</v>
      </c>
    </row>
    <row r="17" spans="1:24" s="5" customFormat="1" ht="40.200000000000003" customHeight="1" x14ac:dyDescent="0.35">
      <c r="A17" s="27">
        <v>12</v>
      </c>
      <c r="B17" s="41" t="s">
        <v>45</v>
      </c>
      <c r="C17" s="29">
        <v>136.27000000000001</v>
      </c>
      <c r="D17" s="30">
        <f t="shared" si="2"/>
        <v>17.583225806451612</v>
      </c>
      <c r="E17" s="31">
        <v>91</v>
      </c>
      <c r="F17" s="32">
        <f t="shared" si="4"/>
        <v>124.00570000000002</v>
      </c>
      <c r="G17" s="33">
        <v>775</v>
      </c>
      <c r="H17" s="34">
        <v>124.54</v>
      </c>
      <c r="I17" s="35">
        <f t="shared" si="1"/>
        <v>16.069677419354839</v>
      </c>
      <c r="J17" s="42">
        <v>88</v>
      </c>
      <c r="K17" s="32">
        <f t="shared" si="3"/>
        <v>109.59520000000001</v>
      </c>
      <c r="L17" s="33">
        <v>775</v>
      </c>
      <c r="M17" s="37">
        <f>RANK(I17,I6:I23)</f>
        <v>13</v>
      </c>
      <c r="N17" s="38">
        <v>0</v>
      </c>
      <c r="O17" s="38">
        <v>0</v>
      </c>
      <c r="P17" s="38">
        <v>0</v>
      </c>
      <c r="Q17" s="38">
        <v>0</v>
      </c>
      <c r="R17" s="38">
        <v>0</v>
      </c>
      <c r="S17" s="38">
        <v>0</v>
      </c>
      <c r="T17" s="27">
        <v>704</v>
      </c>
      <c r="U17" s="27">
        <v>775</v>
      </c>
      <c r="V17" s="39" t="s">
        <v>46</v>
      </c>
      <c r="W17" s="40">
        <v>1384</v>
      </c>
      <c r="X17" s="5" t="s">
        <v>47</v>
      </c>
    </row>
    <row r="18" spans="1:24" s="5" customFormat="1" ht="40.200000000000003" customHeight="1" x14ac:dyDescent="0.35">
      <c r="A18" s="27">
        <v>13</v>
      </c>
      <c r="B18" s="41" t="s">
        <v>48</v>
      </c>
      <c r="C18" s="29">
        <v>28.5</v>
      </c>
      <c r="D18" s="30">
        <f t="shared" si="2"/>
        <v>24.782608695652176</v>
      </c>
      <c r="E18" s="31">
        <v>89</v>
      </c>
      <c r="F18" s="32">
        <f t="shared" si="4"/>
        <v>25.364999999999998</v>
      </c>
      <c r="G18" s="33">
        <v>115</v>
      </c>
      <c r="H18" s="34">
        <v>22.5</v>
      </c>
      <c r="I18" s="35">
        <f t="shared" si="1"/>
        <v>17.307692307692307</v>
      </c>
      <c r="J18" s="42">
        <v>89</v>
      </c>
      <c r="K18" s="32">
        <f t="shared" si="3"/>
        <v>20.024999999999999</v>
      </c>
      <c r="L18" s="33">
        <v>130</v>
      </c>
      <c r="M18" s="37">
        <f>RANK(I18,I6:I23)</f>
        <v>10</v>
      </c>
      <c r="N18" s="38">
        <v>0</v>
      </c>
      <c r="O18" s="38">
        <v>0</v>
      </c>
      <c r="P18" s="38">
        <v>0</v>
      </c>
      <c r="Q18" s="38">
        <v>0</v>
      </c>
      <c r="R18" s="38">
        <v>0</v>
      </c>
      <c r="S18" s="38">
        <v>0</v>
      </c>
      <c r="T18" s="27">
        <v>115</v>
      </c>
      <c r="U18" s="27">
        <v>115</v>
      </c>
      <c r="V18" s="39" t="s">
        <v>49</v>
      </c>
      <c r="W18" s="40">
        <v>320</v>
      </c>
      <c r="X18" s="5" t="s">
        <v>32</v>
      </c>
    </row>
    <row r="19" spans="1:24" s="5" customFormat="1" ht="40.200000000000003" customHeight="1" x14ac:dyDescent="0.35">
      <c r="A19" s="27">
        <v>14</v>
      </c>
      <c r="B19" s="41" t="s">
        <v>50</v>
      </c>
      <c r="C19" s="29">
        <v>31</v>
      </c>
      <c r="D19" s="30">
        <f t="shared" si="2"/>
        <v>10.333333333333334</v>
      </c>
      <c r="E19" s="31">
        <v>93</v>
      </c>
      <c r="F19" s="32">
        <f t="shared" si="4"/>
        <v>28.83</v>
      </c>
      <c r="G19" s="33">
        <v>300</v>
      </c>
      <c r="H19" s="34">
        <v>27</v>
      </c>
      <c r="I19" s="35">
        <f t="shared" si="1"/>
        <v>13.5</v>
      </c>
      <c r="J19" s="42">
        <v>93</v>
      </c>
      <c r="K19" s="32">
        <f t="shared" si="3"/>
        <v>25.11</v>
      </c>
      <c r="L19" s="33">
        <v>200</v>
      </c>
      <c r="M19" s="37">
        <f>RANK(I19,I6:I23)</f>
        <v>15</v>
      </c>
      <c r="N19" s="38">
        <v>0</v>
      </c>
      <c r="O19" s="38">
        <v>0</v>
      </c>
      <c r="P19" s="38">
        <v>0</v>
      </c>
      <c r="Q19" s="38">
        <v>0</v>
      </c>
      <c r="R19" s="38">
        <v>0</v>
      </c>
      <c r="S19" s="38">
        <v>0</v>
      </c>
      <c r="T19" s="27">
        <v>300</v>
      </c>
      <c r="U19" s="27">
        <v>300</v>
      </c>
      <c r="V19" s="39" t="s">
        <v>51</v>
      </c>
      <c r="W19" s="40"/>
      <c r="X19" s="5" t="s">
        <v>52</v>
      </c>
    </row>
    <row r="20" spans="1:24" s="5" customFormat="1" ht="40.200000000000003" customHeight="1" x14ac:dyDescent="0.35">
      <c r="A20" s="27">
        <v>15</v>
      </c>
      <c r="B20" s="41" t="s">
        <v>53</v>
      </c>
      <c r="C20" s="29">
        <v>19.5</v>
      </c>
      <c r="D20" s="30">
        <f t="shared" si="2"/>
        <v>13.541666666666666</v>
      </c>
      <c r="E20" s="31">
        <v>90</v>
      </c>
      <c r="F20" s="32">
        <f t="shared" si="4"/>
        <v>17.55</v>
      </c>
      <c r="G20" s="33">
        <v>144</v>
      </c>
      <c r="H20" s="34">
        <v>13.5</v>
      </c>
      <c r="I20" s="35">
        <f t="shared" si="1"/>
        <v>12.272727272727273</v>
      </c>
      <c r="J20" s="42">
        <v>90</v>
      </c>
      <c r="K20" s="32">
        <f t="shared" si="3"/>
        <v>12.15</v>
      </c>
      <c r="L20" s="33">
        <v>110</v>
      </c>
      <c r="M20" s="37">
        <f>RANK(I20,I6:I23)</f>
        <v>17</v>
      </c>
      <c r="N20" s="38">
        <v>0</v>
      </c>
      <c r="O20" s="38">
        <v>21</v>
      </c>
      <c r="P20" s="38">
        <v>0</v>
      </c>
      <c r="Q20" s="38">
        <v>0</v>
      </c>
      <c r="R20" s="38">
        <v>1</v>
      </c>
      <c r="S20" s="38">
        <v>0</v>
      </c>
      <c r="T20" s="27">
        <v>144</v>
      </c>
      <c r="U20" s="27">
        <v>144</v>
      </c>
      <c r="V20" s="39" t="s">
        <v>43</v>
      </c>
      <c r="W20" s="40">
        <v>192</v>
      </c>
      <c r="X20" s="5" t="s">
        <v>54</v>
      </c>
    </row>
    <row r="21" spans="1:24" s="5" customFormat="1" ht="36" customHeight="1" x14ac:dyDescent="0.35">
      <c r="A21" s="27">
        <v>16</v>
      </c>
      <c r="B21" s="41" t="s">
        <v>55</v>
      </c>
      <c r="C21" s="29">
        <v>29</v>
      </c>
      <c r="D21" s="30">
        <f t="shared" si="2"/>
        <v>11.600000000000001</v>
      </c>
      <c r="E21" s="31">
        <v>90</v>
      </c>
      <c r="F21" s="32">
        <f t="shared" si="4"/>
        <v>26.1</v>
      </c>
      <c r="G21" s="33">
        <v>250</v>
      </c>
      <c r="H21" s="34">
        <v>43.5</v>
      </c>
      <c r="I21" s="35">
        <f t="shared" si="1"/>
        <v>17.399999999999999</v>
      </c>
      <c r="J21" s="42">
        <v>90</v>
      </c>
      <c r="K21" s="32">
        <f t="shared" si="3"/>
        <v>39.15</v>
      </c>
      <c r="L21" s="33">
        <v>250</v>
      </c>
      <c r="M21" s="37">
        <f>RANK(I21,I6:I23)</f>
        <v>8</v>
      </c>
      <c r="N21" s="38">
        <v>0</v>
      </c>
      <c r="O21" s="38">
        <v>0</v>
      </c>
      <c r="P21" s="38">
        <v>0</v>
      </c>
      <c r="Q21" s="38">
        <v>0</v>
      </c>
      <c r="R21" s="38">
        <v>0</v>
      </c>
      <c r="S21" s="38">
        <v>0</v>
      </c>
      <c r="T21" s="27">
        <v>250</v>
      </c>
      <c r="U21" s="27">
        <v>250</v>
      </c>
      <c r="V21" s="39" t="s">
        <v>56</v>
      </c>
      <c r="W21" s="40">
        <v>600</v>
      </c>
      <c r="X21" s="5" t="s">
        <v>57</v>
      </c>
    </row>
    <row r="22" spans="1:24" s="5" customFormat="1" ht="40.200000000000003" customHeight="1" x14ac:dyDescent="0.35">
      <c r="A22" s="27">
        <v>17</v>
      </c>
      <c r="B22" s="41" t="s">
        <v>58</v>
      </c>
      <c r="C22" s="29">
        <v>20.87</v>
      </c>
      <c r="D22" s="30">
        <f t="shared" si="2"/>
        <v>15.810606060606061</v>
      </c>
      <c r="E22" s="31">
        <v>90</v>
      </c>
      <c r="F22" s="32">
        <f t="shared" si="4"/>
        <v>18.783000000000001</v>
      </c>
      <c r="G22" s="33">
        <v>132</v>
      </c>
      <c r="H22" s="34">
        <v>21.59</v>
      </c>
      <c r="I22" s="35">
        <f t="shared" si="1"/>
        <v>16.356060606060609</v>
      </c>
      <c r="J22" s="42">
        <v>90</v>
      </c>
      <c r="K22" s="32">
        <f>H22*J22/100</f>
        <v>19.430999999999997</v>
      </c>
      <c r="L22" s="33">
        <v>132</v>
      </c>
      <c r="M22" s="37">
        <f>RANK(I22,I6:I23)</f>
        <v>12</v>
      </c>
      <c r="N22" s="38">
        <v>0</v>
      </c>
      <c r="O22" s="38">
        <v>10</v>
      </c>
      <c r="P22" s="38">
        <v>0</v>
      </c>
      <c r="Q22" s="38">
        <v>0</v>
      </c>
      <c r="R22" s="38">
        <v>4</v>
      </c>
      <c r="S22" s="38">
        <v>0</v>
      </c>
      <c r="T22" s="27">
        <v>105</v>
      </c>
      <c r="U22" s="27">
        <v>132</v>
      </c>
      <c r="V22" s="39" t="s">
        <v>59</v>
      </c>
      <c r="W22" s="40">
        <v>133</v>
      </c>
      <c r="X22" s="5" t="s">
        <v>60</v>
      </c>
    </row>
    <row r="23" spans="1:24" s="5" customFormat="1" ht="40.200000000000003" customHeight="1" x14ac:dyDescent="0.35">
      <c r="A23" s="27">
        <v>18</v>
      </c>
      <c r="B23" s="41" t="s">
        <v>61</v>
      </c>
      <c r="C23" s="29">
        <v>11.9</v>
      </c>
      <c r="D23" s="30">
        <f t="shared" si="2"/>
        <v>18.307692307692307</v>
      </c>
      <c r="E23" s="31">
        <v>94</v>
      </c>
      <c r="F23" s="32">
        <f t="shared" si="4"/>
        <v>11.186000000000002</v>
      </c>
      <c r="G23" s="33">
        <v>65</v>
      </c>
      <c r="H23" s="34">
        <v>8.1</v>
      </c>
      <c r="I23" s="35">
        <f t="shared" si="1"/>
        <v>12.461538461538462</v>
      </c>
      <c r="J23" s="42">
        <v>96</v>
      </c>
      <c r="K23" s="32">
        <f t="shared" si="3"/>
        <v>7.7759999999999989</v>
      </c>
      <c r="L23" s="33">
        <v>65</v>
      </c>
      <c r="M23" s="37">
        <f>RANK(I23,I6:I23)</f>
        <v>16</v>
      </c>
      <c r="N23" s="38">
        <v>0</v>
      </c>
      <c r="O23" s="38">
        <v>0</v>
      </c>
      <c r="P23" s="38">
        <v>0</v>
      </c>
      <c r="Q23" s="38">
        <v>0</v>
      </c>
      <c r="R23" s="38">
        <v>0</v>
      </c>
      <c r="S23" s="38">
        <v>0</v>
      </c>
      <c r="T23" s="27">
        <v>60</v>
      </c>
      <c r="U23" s="27">
        <v>65</v>
      </c>
      <c r="V23" s="39" t="s">
        <v>43</v>
      </c>
      <c r="W23" s="40">
        <v>183</v>
      </c>
      <c r="X23" s="5" t="s">
        <v>54</v>
      </c>
    </row>
    <row r="24" spans="1:24" s="53" customFormat="1" ht="63" customHeight="1" x14ac:dyDescent="0.4">
      <c r="A24" s="27"/>
      <c r="B24" s="45" t="s">
        <v>62</v>
      </c>
      <c r="C24" s="46">
        <f>SUM(C6:C23)</f>
        <v>1329.5</v>
      </c>
      <c r="D24" s="32">
        <f t="shared" si="2"/>
        <v>17.53957783641161</v>
      </c>
      <c r="E24" s="31">
        <f>F24/C24*100</f>
        <v>93.67076795787888</v>
      </c>
      <c r="F24" s="32">
        <f>SUM(F6:F23)</f>
        <v>1245.3528599999997</v>
      </c>
      <c r="G24" s="47">
        <f>SUM(G6:G23)</f>
        <v>7580</v>
      </c>
      <c r="H24" s="35">
        <f>SUM(H6:H23)</f>
        <v>1348.3399999999997</v>
      </c>
      <c r="I24" s="35">
        <f t="shared" si="1"/>
        <v>17.937208992949312</v>
      </c>
      <c r="J24" s="36">
        <f>K24/H24*100</f>
        <v>93.048402480086651</v>
      </c>
      <c r="K24" s="32">
        <f>SUM(K6:K23)</f>
        <v>1254.6088300000001</v>
      </c>
      <c r="L24" s="48">
        <f>SUM(L6:L23)</f>
        <v>7517</v>
      </c>
      <c r="M24" s="49"/>
      <c r="N24" s="50">
        <f t="shared" ref="N24:W24" si="5">SUM(N6:N23)</f>
        <v>0</v>
      </c>
      <c r="O24" s="50">
        <f t="shared" si="5"/>
        <v>39</v>
      </c>
      <c r="P24" s="50">
        <f t="shared" si="5"/>
        <v>0</v>
      </c>
      <c r="Q24" s="50">
        <f t="shared" si="5"/>
        <v>1</v>
      </c>
      <c r="R24" s="50">
        <f t="shared" si="5"/>
        <v>5</v>
      </c>
      <c r="S24" s="50">
        <f t="shared" si="5"/>
        <v>0</v>
      </c>
      <c r="T24" s="50">
        <f t="shared" si="5"/>
        <v>7356</v>
      </c>
      <c r="U24" s="50">
        <f t="shared" si="5"/>
        <v>7580</v>
      </c>
      <c r="V24" s="51"/>
      <c r="W24" s="52">
        <f t="shared" si="5"/>
        <v>11944</v>
      </c>
    </row>
    <row r="25" spans="1:24" ht="27.6" customHeight="1" x14ac:dyDescent="0.4">
      <c r="A25" s="27"/>
      <c r="B25" s="54" t="s">
        <v>63</v>
      </c>
      <c r="C25" s="55">
        <f>[1]КФХ!C38</f>
        <v>194.29000000000002</v>
      </c>
      <c r="D25" s="56">
        <f t="shared" si="2"/>
        <v>14.630271084337352</v>
      </c>
      <c r="E25" s="57"/>
      <c r="F25" s="57"/>
      <c r="G25" s="58">
        <f>[1]КФХ!E38</f>
        <v>1328</v>
      </c>
      <c r="H25" s="59">
        <f>[1]КФХ!F38</f>
        <v>200.66</v>
      </c>
      <c r="I25" s="56">
        <f t="shared" si="1"/>
        <v>14.373925501432664</v>
      </c>
      <c r="J25" s="60"/>
      <c r="K25" s="60"/>
      <c r="L25" s="61">
        <f>[1]КФХ!H38</f>
        <v>1396</v>
      </c>
      <c r="M25" s="60"/>
      <c r="N25" s="62"/>
      <c r="O25" s="62"/>
      <c r="P25" s="62"/>
      <c r="Q25" s="62"/>
      <c r="R25" s="63"/>
      <c r="S25" s="63"/>
      <c r="T25" s="64">
        <v>1225</v>
      </c>
      <c r="U25" s="27">
        <v>1306</v>
      </c>
    </row>
    <row r="26" spans="1:24" ht="28.8" customHeight="1" x14ac:dyDescent="0.4">
      <c r="A26" s="27"/>
      <c r="B26" s="65" t="s">
        <v>64</v>
      </c>
      <c r="C26" s="55">
        <f>SUM(C24:C25)</f>
        <v>1523.79</v>
      </c>
      <c r="D26" s="56">
        <f t="shared" si="2"/>
        <v>17.105859901212391</v>
      </c>
      <c r="E26" s="57"/>
      <c r="F26" s="57"/>
      <c r="G26" s="58">
        <f>SUM(G24:G25)</f>
        <v>8908</v>
      </c>
      <c r="H26" s="56">
        <f>SUM(H24:H25)</f>
        <v>1548.9999999999998</v>
      </c>
      <c r="I26" s="56">
        <f t="shared" si="1"/>
        <v>17.379109166386176</v>
      </c>
      <c r="J26" s="60"/>
      <c r="K26" s="60"/>
      <c r="L26" s="58">
        <f>SUM(L24:L25)</f>
        <v>8913</v>
      </c>
      <c r="M26" s="60"/>
      <c r="N26" s="62"/>
      <c r="O26" s="62"/>
      <c r="P26" s="62"/>
      <c r="Q26" s="62"/>
      <c r="R26" s="63"/>
      <c r="S26" s="63"/>
      <c r="T26" s="27">
        <f>SUM(T24:T25)</f>
        <v>8581</v>
      </c>
      <c r="U26" s="27">
        <f>SUM(U24:U25)</f>
        <v>8886</v>
      </c>
    </row>
    <row r="27" spans="1:24" ht="20.399999999999999" x14ac:dyDescent="0.35">
      <c r="K27" s="66"/>
      <c r="L27" s="66"/>
      <c r="M27" s="62"/>
      <c r="N27" s="62"/>
      <c r="O27" s="62"/>
      <c r="P27" s="62"/>
      <c r="Q27" s="62"/>
      <c r="R27" s="63"/>
      <c r="S27" s="63"/>
      <c r="T27" s="27">
        <v>2004</v>
      </c>
      <c r="U27" s="27">
        <v>1956</v>
      </c>
    </row>
    <row r="28" spans="1:24" x14ac:dyDescent="0.25">
      <c r="T28" s="27">
        <f>SUM(T26:T27)</f>
        <v>10585</v>
      </c>
      <c r="U28" s="27">
        <f>SUM(U26:U27)</f>
        <v>10842</v>
      </c>
    </row>
  </sheetData>
  <mergeCells count="17">
    <mergeCell ref="P4:Q4"/>
    <mergeCell ref="H4:H5"/>
    <mergeCell ref="I4:I5"/>
    <mergeCell ref="J4:J5"/>
    <mergeCell ref="K4:K5"/>
    <mergeCell ref="L4:L5"/>
    <mergeCell ref="N4:O4"/>
    <mergeCell ref="C3:G3"/>
    <mergeCell ref="H3:L3"/>
    <mergeCell ref="M3:M5"/>
    <mergeCell ref="N3:Q3"/>
    <mergeCell ref="V3:X3"/>
    <mergeCell ref="C4:C5"/>
    <mergeCell ref="D4:D5"/>
    <mergeCell ref="E4:E5"/>
    <mergeCell ref="F4:F5"/>
    <mergeCell ref="G4:G5"/>
  </mergeCells>
  <pageMargins left="0.25" right="0.25" top="0.75" bottom="0.75" header="0.3" footer="0.3"/>
  <pageSetup paperSize="9" scale="6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29</vt:lpstr>
      <vt:lpstr>'29'!Область_печати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2019-04-29T04:54:43Z</dcterms:modified>
</cp:coreProperties>
</file>